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360" yWindow="72" windowWidth="11340" windowHeight="6036"/>
  </bookViews>
  <sheets>
    <sheet name="Model" sheetId="1" r:id="rId1"/>
  </sheets>
  <definedNames>
    <definedName name="Costs">Model!$I$14:$I$28</definedName>
    <definedName name="Dests">Model!$B$14:$B$28</definedName>
    <definedName name="Flows">Model!$J$14:$J$28</definedName>
    <definedName name="Inflow">Model!$M$19</definedName>
    <definedName name="LTable">Model!$A$5:$B$9</definedName>
    <definedName name="LTable1">Model!$A$5:$B$9</definedName>
    <definedName name="LTable2">Model!$D$5:$E$9</definedName>
    <definedName name="NetInflows">Model!$M$15:$M$18</definedName>
    <definedName name="Origins">Model!$A$14:$A$28</definedName>
    <definedName name="Outflow">Model!$M$14</definedName>
    <definedName name="solver_adj" localSheetId="0" hidden="1">Model!$J$14:$J$28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Model!$M$19</definedName>
    <definedName name="solver_lhs2" localSheetId="0" hidden="1">Model!$M$15:$M$18</definedName>
    <definedName name="solver_lhs3" localSheetId="0" hidden="1">Model!$M$14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Model!$B$31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eo" localSheetId="0" hidden="1">2</definedName>
    <definedName name="solver_rep" localSheetId="0" hidden="1">2</definedName>
    <definedName name="solver_rhs1" localSheetId="0" hidden="1">1</definedName>
    <definedName name="solver_rhs2" localSheetId="0" hidden="1">0</definedName>
    <definedName name="solver_rhs3" localSheetId="0" hidden="1">1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Cost">Model!$B$31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C15" i="1" l="1"/>
  <c r="D15" i="1"/>
  <c r="E15" i="1"/>
  <c r="F15" i="1"/>
  <c r="G15" i="1"/>
  <c r="H15" i="1"/>
  <c r="C16" i="1"/>
  <c r="D16" i="1"/>
  <c r="E16" i="1"/>
  <c r="F16" i="1"/>
  <c r="G16" i="1"/>
  <c r="H16" i="1"/>
  <c r="C17" i="1"/>
  <c r="D17" i="1"/>
  <c r="E17" i="1"/>
  <c r="F17" i="1"/>
  <c r="I17" i="1" s="1"/>
  <c r="G17" i="1"/>
  <c r="H17" i="1"/>
  <c r="C18" i="1"/>
  <c r="D18" i="1"/>
  <c r="E18" i="1"/>
  <c r="F18" i="1"/>
  <c r="G18" i="1"/>
  <c r="H18" i="1"/>
  <c r="C19" i="1"/>
  <c r="D19" i="1"/>
  <c r="E19" i="1"/>
  <c r="F19" i="1"/>
  <c r="I19" i="1" s="1"/>
  <c r="G19" i="1"/>
  <c r="H19" i="1"/>
  <c r="C20" i="1"/>
  <c r="D20" i="1"/>
  <c r="E20" i="1"/>
  <c r="F20" i="1"/>
  <c r="G20" i="1"/>
  <c r="H20" i="1"/>
  <c r="C21" i="1"/>
  <c r="D21" i="1"/>
  <c r="E21" i="1"/>
  <c r="F21" i="1"/>
  <c r="G21" i="1"/>
  <c r="H21" i="1"/>
  <c r="C22" i="1"/>
  <c r="D22" i="1"/>
  <c r="E22" i="1"/>
  <c r="F22" i="1"/>
  <c r="G22" i="1"/>
  <c r="H22" i="1"/>
  <c r="C23" i="1"/>
  <c r="D23" i="1"/>
  <c r="E23" i="1"/>
  <c r="I23" i="1" s="1"/>
  <c r="F23" i="1"/>
  <c r="G23" i="1"/>
  <c r="H23" i="1"/>
  <c r="C24" i="1"/>
  <c r="D24" i="1"/>
  <c r="E24" i="1"/>
  <c r="F24" i="1"/>
  <c r="G24" i="1"/>
  <c r="H24" i="1"/>
  <c r="C25" i="1"/>
  <c r="D25" i="1"/>
  <c r="E25" i="1"/>
  <c r="F25" i="1"/>
  <c r="G25" i="1"/>
  <c r="H25" i="1"/>
  <c r="C26" i="1"/>
  <c r="D26" i="1"/>
  <c r="E26" i="1"/>
  <c r="F26" i="1"/>
  <c r="G26" i="1"/>
  <c r="H26" i="1"/>
  <c r="C27" i="1"/>
  <c r="I27" i="1" s="1"/>
  <c r="D27" i="1"/>
  <c r="E27" i="1"/>
  <c r="F27" i="1"/>
  <c r="G27" i="1"/>
  <c r="H27" i="1"/>
  <c r="C28" i="1"/>
  <c r="D28" i="1"/>
  <c r="E28" i="1"/>
  <c r="F28" i="1"/>
  <c r="G28" i="1"/>
  <c r="H28" i="1"/>
  <c r="C14" i="1"/>
  <c r="D14" i="1"/>
  <c r="E14" i="1"/>
  <c r="F14" i="1"/>
  <c r="G14" i="1"/>
  <c r="H14" i="1"/>
  <c r="M19" i="1"/>
  <c r="M15" i="1"/>
  <c r="M16" i="1"/>
  <c r="M17" i="1"/>
  <c r="M18" i="1"/>
  <c r="M14" i="1"/>
  <c r="I25" i="1" l="1"/>
  <c r="I15" i="1"/>
  <c r="I14" i="1"/>
  <c r="I21" i="1"/>
  <c r="I28" i="1"/>
  <c r="I24" i="1"/>
  <c r="I20" i="1"/>
  <c r="I16" i="1"/>
  <c r="I26" i="1"/>
  <c r="I22" i="1"/>
  <c r="I18" i="1"/>
  <c r="B31" i="1"/>
</calcChain>
</file>

<file path=xl/sharedStrings.xml><?xml version="1.0" encoding="utf-8"?>
<sst xmlns="http://schemas.openxmlformats.org/spreadsheetml/2006/main" count="47" uniqueCount="41">
  <si>
    <t>Input data</t>
  </si>
  <si>
    <t>Op Cost</t>
  </si>
  <si>
    <t>Arcs for network (nodes are beginnings of years)</t>
  </si>
  <si>
    <t>Origin</t>
  </si>
  <si>
    <t>Destination</t>
  </si>
  <si>
    <t>Flow</t>
  </si>
  <si>
    <t>Node balance constraints</t>
  </si>
  <si>
    <t>Node</t>
  </si>
  <si>
    <t>Net inflow/outflow</t>
  </si>
  <si>
    <t>Required</t>
  </si>
  <si>
    <t>=</t>
  </si>
  <si>
    <t>Total net cost</t>
  </si>
  <si>
    <t>Sum costs</t>
  </si>
  <si>
    <t>Year of use</t>
  </si>
  <si>
    <t>Year</t>
  </si>
  <si>
    <t>Purchase cost</t>
  </si>
  <si>
    <t>Purch cost</t>
  </si>
  <si>
    <t>Operating costs, in year of use:</t>
  </si>
  <si>
    <t>Maintenance and trading in machines</t>
  </si>
  <si>
    <t>Range names used:</t>
  </si>
  <si>
    <t>Costs</t>
  </si>
  <si>
    <t>Dests</t>
  </si>
  <si>
    <t>Flows</t>
  </si>
  <si>
    <t>Inflow</t>
  </si>
  <si>
    <t>LTable</t>
  </si>
  <si>
    <t>LTable1</t>
  </si>
  <si>
    <t>LTable2</t>
  </si>
  <si>
    <t>NetInflows</t>
  </si>
  <si>
    <t>Origins</t>
  </si>
  <si>
    <t>Outflow</t>
  </si>
  <si>
    <t>TotCost</t>
  </si>
  <si>
    <t>=Model!$I$14:$I$28</t>
  </si>
  <si>
    <t>=Model!$B$14:$B$28</t>
  </si>
  <si>
    <t>=Model!$J$14:$J$28</t>
  </si>
  <si>
    <t>=Model!$M$19</t>
  </si>
  <si>
    <t>=Model!$A$5:$B$9</t>
  </si>
  <si>
    <t>=Model!$D$5:$E$9</t>
  </si>
  <si>
    <t>=Model!$M$15:$M$18</t>
  </si>
  <si>
    <t>=Model!$A$14:$A$28</t>
  </si>
  <si>
    <t>=Model!$M$14</t>
  </si>
  <si>
    <t>=Model!$B$31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</si>
</sst>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&quot;$&quot;#,##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Border="1"/>
    <xf numFmtId="0" fontId="2" fillId="3" borderId="0" xfId="0" applyFont="1" applyFill="1" applyBorder="1"/>
    <xf numFmtId="165" fontId="2" fillId="0" borderId="0" xfId="0" applyNumberFormat="1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4" borderId="0" xfId="0" applyFont="1" applyFill="1" applyBorder="1"/>
    <xf numFmtId="0" fontId="2" fillId="0" borderId="0" xfId="0" applyFont="1" applyAlignment="1">
      <alignment horizontal="center"/>
    </xf>
    <xf numFmtId="164" fontId="2" fillId="5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10</xdr:col>
      <xdr:colOff>358140</xdr:colOff>
      <xdr:row>6</xdr:row>
      <xdr:rowOff>160020</xdr:rowOff>
    </xdr:to>
    <xdr:sp macro="" textlink="">
      <xdr:nvSpPr>
        <xdr:cNvPr id="4" name="TextBox 3"/>
        <xdr:cNvSpPr txBox="1"/>
      </xdr:nvSpPr>
      <xdr:spPr>
        <a:xfrm>
          <a:off x="4998720" y="731520"/>
          <a:ext cx="2354580" cy="52578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Purchase machines at the beginning of years 1 and 3.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13"/>
  <sheetViews>
    <sheetView tabSelected="1" workbookViewId="0"/>
  </sheetViews>
  <sheetFormatPr defaultColWidth="9.109375" defaultRowHeight="14.4" x14ac:dyDescent="0.3"/>
  <cols>
    <col min="1" max="1" width="14.33203125" style="2" customWidth="1"/>
    <col min="2" max="2" width="11.44140625" style="2" customWidth="1"/>
    <col min="3" max="3" width="10.6640625" style="2" customWidth="1"/>
    <col min="4" max="7" width="9.109375" style="2"/>
    <col min="8" max="9" width="10" style="2" customWidth="1"/>
    <col min="10" max="16384" width="9.109375" style="2"/>
  </cols>
  <sheetData>
    <row r="1" spans="1:22" x14ac:dyDescent="0.3">
      <c r="A1" s="1" t="s">
        <v>18</v>
      </c>
      <c r="Q1" s="1" t="s">
        <v>19</v>
      </c>
      <c r="U1" s="1"/>
    </row>
    <row r="2" spans="1:22" x14ac:dyDescent="0.3">
      <c r="Q2" s="3" t="s">
        <v>20</v>
      </c>
      <c r="R2" s="3" t="s">
        <v>31</v>
      </c>
      <c r="U2" s="4"/>
      <c r="V2" s="5"/>
    </row>
    <row r="3" spans="1:22" x14ac:dyDescent="0.3">
      <c r="A3" s="1" t="s">
        <v>0</v>
      </c>
      <c r="Q3" s="3" t="s">
        <v>21</v>
      </c>
      <c r="R3" s="3" t="s">
        <v>32</v>
      </c>
      <c r="U3" s="4"/>
      <c r="V3" s="5"/>
    </row>
    <row r="4" spans="1:22" x14ac:dyDescent="0.3">
      <c r="A4" s="6" t="s">
        <v>13</v>
      </c>
      <c r="B4" s="6" t="s">
        <v>1</v>
      </c>
      <c r="D4" s="7" t="s">
        <v>14</v>
      </c>
      <c r="E4" s="7" t="s">
        <v>15</v>
      </c>
      <c r="F4" s="7"/>
      <c r="G4" s="7"/>
      <c r="H4" s="7"/>
      <c r="Q4" s="3" t="s">
        <v>22</v>
      </c>
      <c r="R4" s="3" t="s">
        <v>33</v>
      </c>
      <c r="U4" s="4"/>
      <c r="V4" s="5"/>
    </row>
    <row r="5" spans="1:22" x14ac:dyDescent="0.3">
      <c r="A5" s="2">
        <v>1</v>
      </c>
      <c r="B5" s="8">
        <v>38000</v>
      </c>
      <c r="D5" s="2">
        <v>1</v>
      </c>
      <c r="E5" s="8">
        <v>170000</v>
      </c>
      <c r="G5" s="9"/>
      <c r="J5" s="9"/>
      <c r="Q5" s="3" t="s">
        <v>23</v>
      </c>
      <c r="R5" s="3" t="s">
        <v>34</v>
      </c>
      <c r="U5" s="4"/>
      <c r="V5" s="5"/>
    </row>
    <row r="6" spans="1:22" x14ac:dyDescent="0.3">
      <c r="A6" s="2">
        <v>2</v>
      </c>
      <c r="B6" s="8">
        <v>50000</v>
      </c>
      <c r="D6" s="2">
        <v>2</v>
      </c>
      <c r="E6" s="8">
        <v>190000</v>
      </c>
      <c r="G6" s="9"/>
      <c r="J6" s="9"/>
      <c r="Q6" s="3" t="s">
        <v>24</v>
      </c>
      <c r="R6" s="3" t="s">
        <v>35</v>
      </c>
      <c r="U6" s="4"/>
      <c r="V6" s="5"/>
    </row>
    <row r="7" spans="1:22" x14ac:dyDescent="0.3">
      <c r="A7" s="2">
        <v>3</v>
      </c>
      <c r="B7" s="8">
        <v>97000</v>
      </c>
      <c r="D7" s="2">
        <v>3</v>
      </c>
      <c r="E7" s="8">
        <v>210000</v>
      </c>
      <c r="G7" s="9"/>
      <c r="J7" s="9"/>
      <c r="Q7" s="3" t="s">
        <v>25</v>
      </c>
      <c r="R7" s="3" t="s">
        <v>35</v>
      </c>
      <c r="U7" s="4"/>
      <c r="V7" s="5"/>
    </row>
    <row r="8" spans="1:22" x14ac:dyDescent="0.3">
      <c r="A8" s="2">
        <v>4</v>
      </c>
      <c r="B8" s="8">
        <v>182000</v>
      </c>
      <c r="D8" s="2">
        <v>4</v>
      </c>
      <c r="E8" s="8">
        <v>250000</v>
      </c>
      <c r="G8" s="9"/>
      <c r="J8" s="9"/>
      <c r="Q8" s="3" t="s">
        <v>26</v>
      </c>
      <c r="R8" s="3" t="s">
        <v>36</v>
      </c>
      <c r="U8" s="4"/>
      <c r="V8" s="5"/>
    </row>
    <row r="9" spans="1:22" x14ac:dyDescent="0.3">
      <c r="A9" s="2">
        <v>5</v>
      </c>
      <c r="B9" s="8">
        <v>304000</v>
      </c>
      <c r="D9" s="2">
        <v>5</v>
      </c>
      <c r="E9" s="8">
        <v>300000</v>
      </c>
      <c r="G9" s="9"/>
      <c r="J9" s="9"/>
      <c r="Q9" s="3" t="s">
        <v>27</v>
      </c>
      <c r="R9" s="3" t="s">
        <v>37</v>
      </c>
      <c r="U9" s="4"/>
      <c r="V9" s="5"/>
    </row>
    <row r="10" spans="1:22" x14ac:dyDescent="0.3">
      <c r="Q10" s="3" t="s">
        <v>28</v>
      </c>
      <c r="R10" s="3" t="s">
        <v>38</v>
      </c>
      <c r="U10" s="4"/>
      <c r="V10" s="5"/>
    </row>
    <row r="11" spans="1:22" x14ac:dyDescent="0.3">
      <c r="A11" s="1" t="s">
        <v>2</v>
      </c>
      <c r="Q11" s="3" t="s">
        <v>29</v>
      </c>
      <c r="R11" s="3" t="s">
        <v>39</v>
      </c>
      <c r="U11" s="4"/>
      <c r="V11" s="5"/>
    </row>
    <row r="12" spans="1:22" x14ac:dyDescent="0.3">
      <c r="A12" s="1"/>
      <c r="C12" s="10" t="s">
        <v>17</v>
      </c>
      <c r="D12" s="11"/>
      <c r="E12" s="11"/>
      <c r="F12" s="11"/>
      <c r="G12" s="11"/>
      <c r="H12" s="12"/>
      <c r="L12" s="1" t="s">
        <v>6</v>
      </c>
      <c r="Q12" s="3" t="s">
        <v>30</v>
      </c>
      <c r="R12" s="3" t="s">
        <v>40</v>
      </c>
      <c r="U12" s="4"/>
      <c r="V12" s="5"/>
    </row>
    <row r="13" spans="1:22" x14ac:dyDescent="0.3">
      <c r="A13" s="6" t="s">
        <v>3</v>
      </c>
      <c r="B13" s="6" t="s">
        <v>4</v>
      </c>
      <c r="C13" s="6">
        <v>1</v>
      </c>
      <c r="D13" s="6">
        <v>2</v>
      </c>
      <c r="E13" s="2">
        <v>3</v>
      </c>
      <c r="F13" s="2">
        <v>4</v>
      </c>
      <c r="G13" s="2">
        <v>5</v>
      </c>
      <c r="H13" s="2" t="s">
        <v>16</v>
      </c>
      <c r="I13" s="6" t="s">
        <v>12</v>
      </c>
      <c r="J13" s="6" t="s">
        <v>5</v>
      </c>
      <c r="L13" s="2" t="s">
        <v>7</v>
      </c>
      <c r="M13" s="2" t="s">
        <v>8</v>
      </c>
      <c r="O13" s="6" t="s">
        <v>9</v>
      </c>
      <c r="U13" s="4"/>
      <c r="V13" s="5"/>
    </row>
    <row r="14" spans="1:22" x14ac:dyDescent="0.3">
      <c r="A14" s="2">
        <v>1</v>
      </c>
      <c r="B14" s="2">
        <v>2</v>
      </c>
      <c r="C14" s="2">
        <f t="shared" ref="C14:G28" si="0">IF(C$13&lt;=$B14-$A14,VLOOKUP(C$13,LTable1,2),0)</f>
        <v>38000</v>
      </c>
      <c r="D14" s="2">
        <f t="shared" si="0"/>
        <v>0</v>
      </c>
      <c r="E14" s="2">
        <f t="shared" si="0"/>
        <v>0</v>
      </c>
      <c r="F14" s="2">
        <f t="shared" si="0"/>
        <v>0</v>
      </c>
      <c r="G14" s="2">
        <f t="shared" si="0"/>
        <v>0</v>
      </c>
      <c r="H14" s="2">
        <f>VLOOKUP(A14,LTable2,2)</f>
        <v>170000</v>
      </c>
      <c r="I14" s="2">
        <f>SUM(C14:H14)</f>
        <v>208000</v>
      </c>
      <c r="J14" s="13">
        <v>0</v>
      </c>
      <c r="L14" s="2">
        <v>1</v>
      </c>
      <c r="M14" s="2">
        <f>SUMIF(Origins,L14,Flows)</f>
        <v>1</v>
      </c>
      <c r="N14" s="14" t="s">
        <v>10</v>
      </c>
      <c r="O14" s="2">
        <v>1</v>
      </c>
      <c r="U14" s="4"/>
      <c r="V14" s="5"/>
    </row>
    <row r="15" spans="1:22" x14ac:dyDescent="0.3">
      <c r="A15" s="2">
        <v>1</v>
      </c>
      <c r="B15" s="2">
        <v>3</v>
      </c>
      <c r="C15" s="2">
        <f t="shared" si="0"/>
        <v>38000</v>
      </c>
      <c r="D15" s="2">
        <f t="shared" si="0"/>
        <v>50000</v>
      </c>
      <c r="E15" s="2">
        <f t="shared" si="0"/>
        <v>0</v>
      </c>
      <c r="F15" s="2">
        <f t="shared" si="0"/>
        <v>0</v>
      </c>
      <c r="G15" s="2">
        <f t="shared" si="0"/>
        <v>0</v>
      </c>
      <c r="H15" s="2">
        <f t="shared" ref="H15:H28" si="1">VLOOKUP(A15,LTable2,2)</f>
        <v>170000</v>
      </c>
      <c r="I15" s="2">
        <f t="shared" ref="I15:I28" si="2">SUM(C15:H15)</f>
        <v>258000</v>
      </c>
      <c r="J15" s="13">
        <v>1</v>
      </c>
      <c r="L15" s="2">
        <v>2</v>
      </c>
      <c r="M15" s="2">
        <f>SUMIF(Origins,L15,Flows)-SUMIF(Dests,L15,Flows)</f>
        <v>0</v>
      </c>
      <c r="N15" s="14" t="s">
        <v>10</v>
      </c>
      <c r="O15" s="2">
        <v>0</v>
      </c>
      <c r="U15" s="4"/>
      <c r="V15" s="5"/>
    </row>
    <row r="16" spans="1:22" x14ac:dyDescent="0.3">
      <c r="A16" s="2">
        <v>1</v>
      </c>
      <c r="B16" s="2">
        <v>4</v>
      </c>
      <c r="C16" s="2">
        <f t="shared" si="0"/>
        <v>38000</v>
      </c>
      <c r="D16" s="2">
        <f t="shared" si="0"/>
        <v>50000</v>
      </c>
      <c r="E16" s="2">
        <f t="shared" si="0"/>
        <v>97000</v>
      </c>
      <c r="F16" s="2">
        <f t="shared" si="0"/>
        <v>0</v>
      </c>
      <c r="G16" s="2">
        <f t="shared" si="0"/>
        <v>0</v>
      </c>
      <c r="H16" s="2">
        <f t="shared" si="1"/>
        <v>170000</v>
      </c>
      <c r="I16" s="2">
        <f t="shared" si="2"/>
        <v>355000</v>
      </c>
      <c r="J16" s="13">
        <v>0</v>
      </c>
      <c r="L16" s="2">
        <v>3</v>
      </c>
      <c r="M16" s="2">
        <f>SUMIF(Origins,L16,Flows)-SUMIF(Dests,L16,Flows)</f>
        <v>0</v>
      </c>
      <c r="N16" s="14" t="s">
        <v>10</v>
      </c>
      <c r="O16" s="2">
        <v>0</v>
      </c>
      <c r="U16" s="4"/>
      <c r="V16" s="5"/>
    </row>
    <row r="17" spans="1:22" x14ac:dyDescent="0.3">
      <c r="A17" s="2">
        <v>1</v>
      </c>
      <c r="B17" s="2">
        <v>5</v>
      </c>
      <c r="C17" s="2">
        <f t="shared" si="0"/>
        <v>38000</v>
      </c>
      <c r="D17" s="2">
        <f t="shared" si="0"/>
        <v>50000</v>
      </c>
      <c r="E17" s="2">
        <f t="shared" si="0"/>
        <v>97000</v>
      </c>
      <c r="F17" s="2">
        <f t="shared" si="0"/>
        <v>182000</v>
      </c>
      <c r="G17" s="2">
        <f t="shared" si="0"/>
        <v>0</v>
      </c>
      <c r="H17" s="2">
        <f t="shared" si="1"/>
        <v>170000</v>
      </c>
      <c r="I17" s="2">
        <f t="shared" si="2"/>
        <v>537000</v>
      </c>
      <c r="J17" s="13">
        <v>0</v>
      </c>
      <c r="L17" s="2">
        <v>4</v>
      </c>
      <c r="M17" s="2">
        <f>SUMIF(Origins,L17,Flows)-SUMIF(Dests,L17,Flows)</f>
        <v>0</v>
      </c>
      <c r="N17" s="14" t="s">
        <v>10</v>
      </c>
      <c r="O17" s="2">
        <v>0</v>
      </c>
      <c r="U17" s="4"/>
      <c r="V17" s="5"/>
    </row>
    <row r="18" spans="1:22" x14ac:dyDescent="0.3">
      <c r="A18" s="2">
        <v>1</v>
      </c>
      <c r="B18" s="2">
        <v>6</v>
      </c>
      <c r="C18" s="2">
        <f t="shared" si="0"/>
        <v>38000</v>
      </c>
      <c r="D18" s="2">
        <f t="shared" si="0"/>
        <v>50000</v>
      </c>
      <c r="E18" s="2">
        <f t="shared" si="0"/>
        <v>97000</v>
      </c>
      <c r="F18" s="2">
        <f t="shared" si="0"/>
        <v>182000</v>
      </c>
      <c r="G18" s="2">
        <f t="shared" si="0"/>
        <v>304000</v>
      </c>
      <c r="H18" s="2">
        <f t="shared" si="1"/>
        <v>170000</v>
      </c>
      <c r="I18" s="2">
        <f t="shared" si="2"/>
        <v>841000</v>
      </c>
      <c r="J18" s="13">
        <v>0</v>
      </c>
      <c r="L18" s="2">
        <v>5</v>
      </c>
      <c r="M18" s="2">
        <f>SUMIF(Origins,L18,Flows)-SUMIF(Dests,L18,Flows)</f>
        <v>0</v>
      </c>
      <c r="N18" s="14" t="s">
        <v>10</v>
      </c>
      <c r="O18" s="2">
        <v>0</v>
      </c>
      <c r="U18" s="4"/>
      <c r="V18" s="5"/>
    </row>
    <row r="19" spans="1:22" x14ac:dyDescent="0.3">
      <c r="A19" s="2">
        <v>2</v>
      </c>
      <c r="B19" s="2">
        <v>3</v>
      </c>
      <c r="C19" s="2">
        <f t="shared" si="0"/>
        <v>38000</v>
      </c>
      <c r="D19" s="2">
        <f t="shared" si="0"/>
        <v>0</v>
      </c>
      <c r="E19" s="2">
        <f t="shared" si="0"/>
        <v>0</v>
      </c>
      <c r="F19" s="2">
        <f t="shared" si="0"/>
        <v>0</v>
      </c>
      <c r="G19" s="2">
        <f t="shared" si="0"/>
        <v>0</v>
      </c>
      <c r="H19" s="2">
        <f t="shared" si="1"/>
        <v>190000</v>
      </c>
      <c r="I19" s="2">
        <f t="shared" si="2"/>
        <v>228000</v>
      </c>
      <c r="J19" s="13">
        <v>0</v>
      </c>
      <c r="L19" s="2">
        <v>6</v>
      </c>
      <c r="M19" s="2">
        <f>SUMIF(Dests,L19,Flows)</f>
        <v>1</v>
      </c>
      <c r="N19" s="14" t="s">
        <v>10</v>
      </c>
      <c r="O19" s="2">
        <v>1</v>
      </c>
      <c r="U19" s="4"/>
      <c r="V19" s="5"/>
    </row>
    <row r="20" spans="1:22" x14ac:dyDescent="0.3">
      <c r="A20" s="2">
        <v>2</v>
      </c>
      <c r="B20" s="2">
        <v>4</v>
      </c>
      <c r="C20" s="2">
        <f t="shared" si="0"/>
        <v>38000</v>
      </c>
      <c r="D20" s="2">
        <f t="shared" si="0"/>
        <v>50000</v>
      </c>
      <c r="E20" s="2">
        <f t="shared" si="0"/>
        <v>0</v>
      </c>
      <c r="F20" s="2">
        <f t="shared" si="0"/>
        <v>0</v>
      </c>
      <c r="G20" s="2">
        <f t="shared" si="0"/>
        <v>0</v>
      </c>
      <c r="H20" s="2">
        <f t="shared" si="1"/>
        <v>190000</v>
      </c>
      <c r="I20" s="2">
        <f t="shared" si="2"/>
        <v>278000</v>
      </c>
      <c r="J20" s="13">
        <v>0</v>
      </c>
      <c r="U20" s="4"/>
      <c r="V20" s="5"/>
    </row>
    <row r="21" spans="1:22" x14ac:dyDescent="0.3">
      <c r="A21" s="2">
        <v>2</v>
      </c>
      <c r="B21" s="2">
        <v>5</v>
      </c>
      <c r="C21" s="2">
        <f t="shared" si="0"/>
        <v>38000</v>
      </c>
      <c r="D21" s="2">
        <f t="shared" si="0"/>
        <v>50000</v>
      </c>
      <c r="E21" s="2">
        <f t="shared" si="0"/>
        <v>97000</v>
      </c>
      <c r="F21" s="2">
        <f t="shared" si="0"/>
        <v>0</v>
      </c>
      <c r="G21" s="2">
        <f t="shared" si="0"/>
        <v>0</v>
      </c>
      <c r="H21" s="2">
        <f t="shared" si="1"/>
        <v>190000</v>
      </c>
      <c r="I21" s="2">
        <f t="shared" si="2"/>
        <v>375000</v>
      </c>
      <c r="J21" s="13">
        <v>0</v>
      </c>
      <c r="U21" s="4"/>
      <c r="V21" s="5"/>
    </row>
    <row r="22" spans="1:22" x14ac:dyDescent="0.3">
      <c r="A22" s="2">
        <v>2</v>
      </c>
      <c r="B22" s="2">
        <v>6</v>
      </c>
      <c r="C22" s="2">
        <f t="shared" si="0"/>
        <v>38000</v>
      </c>
      <c r="D22" s="2">
        <f t="shared" si="0"/>
        <v>50000</v>
      </c>
      <c r="E22" s="2">
        <f t="shared" si="0"/>
        <v>97000</v>
      </c>
      <c r="F22" s="2">
        <f t="shared" si="0"/>
        <v>182000</v>
      </c>
      <c r="G22" s="2">
        <f t="shared" si="0"/>
        <v>0</v>
      </c>
      <c r="H22" s="2">
        <f t="shared" si="1"/>
        <v>190000</v>
      </c>
      <c r="I22" s="2">
        <f t="shared" si="2"/>
        <v>557000</v>
      </c>
      <c r="J22" s="13">
        <v>0</v>
      </c>
      <c r="U22" s="4"/>
      <c r="V22" s="5"/>
    </row>
    <row r="23" spans="1:22" x14ac:dyDescent="0.3">
      <c r="A23" s="2">
        <v>3</v>
      </c>
      <c r="B23" s="2">
        <v>4</v>
      </c>
      <c r="C23" s="2">
        <f t="shared" si="0"/>
        <v>38000</v>
      </c>
      <c r="D23" s="2">
        <f t="shared" si="0"/>
        <v>0</v>
      </c>
      <c r="E23" s="2">
        <f t="shared" si="0"/>
        <v>0</v>
      </c>
      <c r="F23" s="2">
        <f t="shared" si="0"/>
        <v>0</v>
      </c>
      <c r="G23" s="2">
        <f t="shared" si="0"/>
        <v>0</v>
      </c>
      <c r="H23" s="2">
        <f t="shared" si="1"/>
        <v>210000</v>
      </c>
      <c r="I23" s="2">
        <f t="shared" si="2"/>
        <v>248000</v>
      </c>
      <c r="J23" s="13">
        <v>0</v>
      </c>
      <c r="U23" s="4"/>
      <c r="V23" s="5"/>
    </row>
    <row r="24" spans="1:22" x14ac:dyDescent="0.3">
      <c r="A24" s="2">
        <v>3</v>
      </c>
      <c r="B24" s="2">
        <v>5</v>
      </c>
      <c r="C24" s="2">
        <f t="shared" si="0"/>
        <v>38000</v>
      </c>
      <c r="D24" s="2">
        <f t="shared" si="0"/>
        <v>50000</v>
      </c>
      <c r="E24" s="2">
        <f t="shared" si="0"/>
        <v>0</v>
      </c>
      <c r="F24" s="2">
        <f t="shared" si="0"/>
        <v>0</v>
      </c>
      <c r="G24" s="2">
        <f t="shared" si="0"/>
        <v>0</v>
      </c>
      <c r="H24" s="2">
        <f t="shared" si="1"/>
        <v>210000</v>
      </c>
      <c r="I24" s="2">
        <f t="shared" si="2"/>
        <v>298000</v>
      </c>
      <c r="J24" s="13">
        <v>0</v>
      </c>
      <c r="U24" s="4"/>
      <c r="V24" s="5"/>
    </row>
    <row r="25" spans="1:22" x14ac:dyDescent="0.3">
      <c r="A25" s="2">
        <v>3</v>
      </c>
      <c r="B25" s="2">
        <v>6</v>
      </c>
      <c r="C25" s="2">
        <f t="shared" si="0"/>
        <v>38000</v>
      </c>
      <c r="D25" s="2">
        <f t="shared" si="0"/>
        <v>50000</v>
      </c>
      <c r="E25" s="2">
        <f t="shared" si="0"/>
        <v>97000</v>
      </c>
      <c r="F25" s="2">
        <f t="shared" si="0"/>
        <v>0</v>
      </c>
      <c r="G25" s="2">
        <f t="shared" si="0"/>
        <v>0</v>
      </c>
      <c r="H25" s="2">
        <f t="shared" si="1"/>
        <v>210000</v>
      </c>
      <c r="I25" s="2">
        <f t="shared" si="2"/>
        <v>395000</v>
      </c>
      <c r="J25" s="13">
        <v>1</v>
      </c>
      <c r="U25" s="4"/>
      <c r="V25" s="5"/>
    </row>
    <row r="26" spans="1:22" x14ac:dyDescent="0.3">
      <c r="A26" s="2">
        <v>4</v>
      </c>
      <c r="B26" s="2">
        <v>5</v>
      </c>
      <c r="C26" s="2">
        <f t="shared" si="0"/>
        <v>38000</v>
      </c>
      <c r="D26" s="2">
        <f t="shared" si="0"/>
        <v>0</v>
      </c>
      <c r="E26" s="2">
        <f t="shared" si="0"/>
        <v>0</v>
      </c>
      <c r="F26" s="2">
        <f t="shared" si="0"/>
        <v>0</v>
      </c>
      <c r="G26" s="2">
        <f t="shared" si="0"/>
        <v>0</v>
      </c>
      <c r="H26" s="2">
        <f t="shared" si="1"/>
        <v>250000</v>
      </c>
      <c r="I26" s="2">
        <f t="shared" si="2"/>
        <v>288000</v>
      </c>
      <c r="J26" s="13">
        <v>0</v>
      </c>
      <c r="U26" s="4"/>
      <c r="V26" s="5"/>
    </row>
    <row r="27" spans="1:22" x14ac:dyDescent="0.3">
      <c r="A27" s="2">
        <v>4</v>
      </c>
      <c r="B27" s="2">
        <v>6</v>
      </c>
      <c r="C27" s="2">
        <f t="shared" si="0"/>
        <v>38000</v>
      </c>
      <c r="D27" s="2">
        <f t="shared" si="0"/>
        <v>50000</v>
      </c>
      <c r="E27" s="2">
        <f t="shared" si="0"/>
        <v>0</v>
      </c>
      <c r="F27" s="2">
        <f t="shared" si="0"/>
        <v>0</v>
      </c>
      <c r="G27" s="2">
        <f t="shared" si="0"/>
        <v>0</v>
      </c>
      <c r="H27" s="2">
        <f t="shared" si="1"/>
        <v>250000</v>
      </c>
      <c r="I27" s="2">
        <f t="shared" si="2"/>
        <v>338000</v>
      </c>
      <c r="J27" s="13">
        <v>0</v>
      </c>
      <c r="U27" s="4"/>
      <c r="V27" s="5"/>
    </row>
    <row r="28" spans="1:22" x14ac:dyDescent="0.3">
      <c r="A28" s="2">
        <v>5</v>
      </c>
      <c r="B28" s="2">
        <v>6</v>
      </c>
      <c r="C28" s="2">
        <f t="shared" si="0"/>
        <v>38000</v>
      </c>
      <c r="D28" s="2">
        <f t="shared" si="0"/>
        <v>0</v>
      </c>
      <c r="E28" s="2">
        <f t="shared" si="0"/>
        <v>0</v>
      </c>
      <c r="F28" s="2">
        <f t="shared" si="0"/>
        <v>0</v>
      </c>
      <c r="G28" s="2">
        <f t="shared" si="0"/>
        <v>0</v>
      </c>
      <c r="H28" s="2">
        <f t="shared" si="1"/>
        <v>300000</v>
      </c>
      <c r="I28" s="2">
        <f t="shared" si="2"/>
        <v>338000</v>
      </c>
      <c r="J28" s="13">
        <v>0</v>
      </c>
      <c r="U28" s="4"/>
      <c r="V28" s="5"/>
    </row>
    <row r="29" spans="1:22" x14ac:dyDescent="0.3">
      <c r="U29" s="4"/>
      <c r="V29" s="5"/>
    </row>
    <row r="30" spans="1:22" x14ac:dyDescent="0.3">
      <c r="U30" s="4"/>
      <c r="V30" s="5"/>
    </row>
    <row r="31" spans="1:22" x14ac:dyDescent="0.3">
      <c r="A31" s="2" t="s">
        <v>11</v>
      </c>
      <c r="B31" s="15">
        <f>SUMPRODUCT(Flows,Costs)</f>
        <v>653000</v>
      </c>
      <c r="U31" s="4"/>
      <c r="V31" s="5"/>
    </row>
    <row r="32" spans="1:22" x14ac:dyDescent="0.3">
      <c r="U32" s="4"/>
      <c r="V32" s="5"/>
    </row>
    <row r="33" spans="21:22" x14ac:dyDescent="0.3">
      <c r="U33" s="4"/>
      <c r="V33" s="5"/>
    </row>
    <row r="34" spans="21:22" x14ac:dyDescent="0.3">
      <c r="U34" s="4"/>
      <c r="V34" s="5"/>
    </row>
    <row r="35" spans="21:22" x14ac:dyDescent="0.3">
      <c r="U35" s="4"/>
      <c r="V35" s="5"/>
    </row>
    <row r="36" spans="21:22" x14ac:dyDescent="0.3">
      <c r="U36" s="4"/>
      <c r="V36" s="5"/>
    </row>
    <row r="37" spans="21:22" x14ac:dyDescent="0.3">
      <c r="U37" s="4"/>
      <c r="V37" s="5"/>
    </row>
    <row r="38" spans="21:22" x14ac:dyDescent="0.3">
      <c r="U38" s="4"/>
      <c r="V38" s="5"/>
    </row>
    <row r="39" spans="21:22" x14ac:dyDescent="0.3">
      <c r="U39" s="4"/>
      <c r="V39" s="5"/>
    </row>
    <row r="40" spans="21:22" x14ac:dyDescent="0.3">
      <c r="U40" s="4"/>
      <c r="V40" s="5"/>
    </row>
    <row r="41" spans="21:22" x14ac:dyDescent="0.3">
      <c r="U41" s="4"/>
      <c r="V41" s="5"/>
    </row>
    <row r="42" spans="21:22" x14ac:dyDescent="0.3">
      <c r="U42" s="4"/>
      <c r="V42" s="5"/>
    </row>
    <row r="43" spans="21:22" x14ac:dyDescent="0.3">
      <c r="U43" s="4"/>
      <c r="V43" s="5"/>
    </row>
    <row r="44" spans="21:22" x14ac:dyDescent="0.3">
      <c r="U44" s="4"/>
      <c r="V44" s="5"/>
    </row>
    <row r="45" spans="21:22" x14ac:dyDescent="0.3">
      <c r="U45" s="4"/>
      <c r="V45" s="5"/>
    </row>
    <row r="46" spans="21:22" x14ac:dyDescent="0.3">
      <c r="U46" s="4"/>
      <c r="V46" s="5"/>
    </row>
    <row r="47" spans="21:22" x14ac:dyDescent="0.3">
      <c r="U47" s="4"/>
      <c r="V47" s="5"/>
    </row>
    <row r="48" spans="21:22" x14ac:dyDescent="0.3">
      <c r="U48" s="4"/>
      <c r="V48" s="5"/>
    </row>
    <row r="49" spans="21:22" x14ac:dyDescent="0.3">
      <c r="U49" s="4"/>
      <c r="V49" s="5"/>
    </row>
    <row r="50" spans="21:22" x14ac:dyDescent="0.3">
      <c r="U50" s="4"/>
      <c r="V50" s="5"/>
    </row>
    <row r="51" spans="21:22" x14ac:dyDescent="0.3">
      <c r="U51" s="4"/>
      <c r="V51" s="5"/>
    </row>
    <row r="52" spans="21:22" x14ac:dyDescent="0.3">
      <c r="U52" s="4"/>
      <c r="V52" s="5"/>
    </row>
    <row r="53" spans="21:22" x14ac:dyDescent="0.3">
      <c r="U53" s="4"/>
      <c r="V53" s="5"/>
    </row>
    <row r="54" spans="21:22" x14ac:dyDescent="0.3">
      <c r="U54" s="4"/>
      <c r="V54" s="5"/>
    </row>
    <row r="55" spans="21:22" x14ac:dyDescent="0.3">
      <c r="U55" s="4"/>
      <c r="V55" s="5"/>
    </row>
    <row r="56" spans="21:22" x14ac:dyDescent="0.3">
      <c r="U56" s="4"/>
      <c r="V56" s="5"/>
    </row>
    <row r="57" spans="21:22" x14ac:dyDescent="0.3">
      <c r="U57" s="4"/>
      <c r="V57" s="5"/>
    </row>
    <row r="58" spans="21:22" x14ac:dyDescent="0.3">
      <c r="U58" s="4"/>
      <c r="V58" s="5"/>
    </row>
    <row r="59" spans="21:22" x14ac:dyDescent="0.3">
      <c r="U59" s="4"/>
      <c r="V59" s="5"/>
    </row>
    <row r="60" spans="21:22" x14ac:dyDescent="0.3">
      <c r="U60" s="4"/>
      <c r="V60" s="5"/>
    </row>
    <row r="61" spans="21:22" x14ac:dyDescent="0.3">
      <c r="U61" s="4"/>
      <c r="V61" s="5"/>
    </row>
    <row r="62" spans="21:22" x14ac:dyDescent="0.3">
      <c r="U62" s="4"/>
      <c r="V62" s="5"/>
    </row>
    <row r="63" spans="21:22" x14ac:dyDescent="0.3">
      <c r="U63" s="4"/>
      <c r="V63" s="5"/>
    </row>
    <row r="64" spans="21:22" x14ac:dyDescent="0.3">
      <c r="U64" s="4"/>
      <c r="V64" s="5"/>
    </row>
    <row r="65" spans="21:22" x14ac:dyDescent="0.3">
      <c r="U65" s="4"/>
      <c r="V65" s="5"/>
    </row>
    <row r="66" spans="21:22" x14ac:dyDescent="0.3">
      <c r="U66" s="4"/>
      <c r="V66" s="5"/>
    </row>
    <row r="67" spans="21:22" x14ac:dyDescent="0.3">
      <c r="U67" s="4"/>
      <c r="V67" s="5"/>
    </row>
    <row r="68" spans="21:22" x14ac:dyDescent="0.3">
      <c r="U68" s="4"/>
      <c r="V68" s="5"/>
    </row>
    <row r="69" spans="21:22" x14ac:dyDescent="0.3">
      <c r="U69" s="4"/>
      <c r="V69" s="5"/>
    </row>
    <row r="70" spans="21:22" x14ac:dyDescent="0.3">
      <c r="U70" s="4"/>
      <c r="V70" s="5"/>
    </row>
    <row r="71" spans="21:22" x14ac:dyDescent="0.3">
      <c r="U71" s="4"/>
      <c r="V71" s="5"/>
    </row>
    <row r="72" spans="21:22" x14ac:dyDescent="0.3">
      <c r="U72" s="4"/>
      <c r="V72" s="5"/>
    </row>
    <row r="73" spans="21:22" x14ac:dyDescent="0.3">
      <c r="U73" s="4"/>
      <c r="V73" s="5"/>
    </row>
    <row r="74" spans="21:22" x14ac:dyDescent="0.3">
      <c r="U74" s="4"/>
      <c r="V74" s="5"/>
    </row>
    <row r="75" spans="21:22" x14ac:dyDescent="0.3">
      <c r="U75" s="4"/>
      <c r="V75" s="5"/>
    </row>
    <row r="76" spans="21:22" x14ac:dyDescent="0.3">
      <c r="U76" s="4"/>
      <c r="V76" s="5"/>
    </row>
    <row r="77" spans="21:22" x14ac:dyDescent="0.3">
      <c r="U77" s="4"/>
      <c r="V77" s="5"/>
    </row>
    <row r="78" spans="21:22" x14ac:dyDescent="0.3">
      <c r="U78" s="4"/>
      <c r="V78" s="5"/>
    </row>
    <row r="79" spans="21:22" x14ac:dyDescent="0.3">
      <c r="U79" s="4"/>
      <c r="V79" s="5"/>
    </row>
    <row r="80" spans="21:22" x14ac:dyDescent="0.3">
      <c r="U80" s="4"/>
      <c r="V80" s="5"/>
    </row>
    <row r="81" spans="21:22" x14ac:dyDescent="0.3">
      <c r="U81" s="4"/>
      <c r="V81" s="5"/>
    </row>
    <row r="82" spans="21:22" x14ac:dyDescent="0.3">
      <c r="U82" s="4"/>
      <c r="V82" s="5"/>
    </row>
    <row r="83" spans="21:22" x14ac:dyDescent="0.3">
      <c r="U83" s="4"/>
      <c r="V83" s="5"/>
    </row>
    <row r="84" spans="21:22" x14ac:dyDescent="0.3">
      <c r="U84" s="4"/>
      <c r="V84" s="5"/>
    </row>
    <row r="85" spans="21:22" x14ac:dyDescent="0.3">
      <c r="U85" s="4"/>
      <c r="V85" s="5"/>
    </row>
    <row r="86" spans="21:22" x14ac:dyDescent="0.3">
      <c r="U86" s="4"/>
      <c r="V86" s="5"/>
    </row>
    <row r="87" spans="21:22" x14ac:dyDescent="0.3">
      <c r="U87" s="4"/>
      <c r="V87" s="5"/>
    </row>
    <row r="88" spans="21:22" x14ac:dyDescent="0.3">
      <c r="U88" s="4"/>
      <c r="V88" s="5"/>
    </row>
    <row r="89" spans="21:22" x14ac:dyDescent="0.3">
      <c r="U89" s="4"/>
      <c r="V89" s="5"/>
    </row>
    <row r="90" spans="21:22" x14ac:dyDescent="0.3">
      <c r="U90" s="4"/>
      <c r="V90" s="5"/>
    </row>
    <row r="91" spans="21:22" x14ac:dyDescent="0.3">
      <c r="U91" s="4"/>
      <c r="V91" s="5"/>
    </row>
    <row r="92" spans="21:22" x14ac:dyDescent="0.3">
      <c r="U92" s="4"/>
      <c r="V92" s="5"/>
    </row>
    <row r="93" spans="21:22" x14ac:dyDescent="0.3">
      <c r="U93" s="4"/>
      <c r="V93" s="5"/>
    </row>
    <row r="94" spans="21:22" x14ac:dyDescent="0.3">
      <c r="U94" s="4"/>
      <c r="V94" s="5"/>
    </row>
    <row r="95" spans="21:22" x14ac:dyDescent="0.3">
      <c r="U95" s="4"/>
      <c r="V95" s="5"/>
    </row>
    <row r="96" spans="21:22" x14ac:dyDescent="0.3">
      <c r="U96" s="4"/>
      <c r="V96" s="5"/>
    </row>
    <row r="97" spans="21:22" x14ac:dyDescent="0.3">
      <c r="U97" s="4"/>
      <c r="V97" s="5"/>
    </row>
    <row r="98" spans="21:22" x14ac:dyDescent="0.3">
      <c r="U98" s="4"/>
      <c r="V98" s="5"/>
    </row>
    <row r="99" spans="21:22" x14ac:dyDescent="0.3">
      <c r="U99" s="4"/>
      <c r="V99" s="5"/>
    </row>
    <row r="100" spans="21:22" x14ac:dyDescent="0.3">
      <c r="U100" s="4"/>
      <c r="V100" s="5"/>
    </row>
    <row r="101" spans="21:22" x14ac:dyDescent="0.3">
      <c r="U101" s="4"/>
      <c r="V101" s="5"/>
    </row>
    <row r="102" spans="21:22" x14ac:dyDescent="0.3">
      <c r="U102" s="4"/>
      <c r="V102" s="5"/>
    </row>
    <row r="103" spans="21:22" x14ac:dyDescent="0.3">
      <c r="U103" s="4"/>
      <c r="V103" s="5"/>
    </row>
    <row r="104" spans="21:22" x14ac:dyDescent="0.3">
      <c r="U104" s="4"/>
      <c r="V104" s="5"/>
    </row>
    <row r="105" spans="21:22" x14ac:dyDescent="0.3">
      <c r="U105" s="4"/>
      <c r="V105" s="5"/>
    </row>
    <row r="106" spans="21:22" x14ac:dyDescent="0.3">
      <c r="U106" s="4"/>
      <c r="V106" s="5"/>
    </row>
    <row r="107" spans="21:22" x14ac:dyDescent="0.3">
      <c r="U107" s="4"/>
      <c r="V107" s="5"/>
    </row>
    <row r="108" spans="21:22" x14ac:dyDescent="0.3">
      <c r="U108" s="4"/>
      <c r="V108" s="5"/>
    </row>
    <row r="109" spans="21:22" x14ac:dyDescent="0.3">
      <c r="U109" s="4"/>
      <c r="V109" s="5"/>
    </row>
    <row r="110" spans="21:22" x14ac:dyDescent="0.3">
      <c r="U110" s="4"/>
      <c r="V110" s="5"/>
    </row>
    <row r="111" spans="21:22" x14ac:dyDescent="0.3">
      <c r="U111" s="4"/>
      <c r="V111" s="5"/>
    </row>
    <row r="112" spans="21:22" x14ac:dyDescent="0.3">
      <c r="U112" s="4"/>
      <c r="V112" s="5"/>
    </row>
    <row r="113" spans="21:22" x14ac:dyDescent="0.3">
      <c r="U113" s="4"/>
      <c r="V113" s="5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Model</vt:lpstr>
      <vt:lpstr>Costs</vt:lpstr>
      <vt:lpstr>Dests</vt:lpstr>
      <vt:lpstr>Flows</vt:lpstr>
      <vt:lpstr>Inflow</vt:lpstr>
      <vt:lpstr>LTable</vt:lpstr>
      <vt:lpstr>LTable1</vt:lpstr>
      <vt:lpstr>LTable2</vt:lpstr>
      <vt:lpstr>NetInflows</vt:lpstr>
      <vt:lpstr>Origins</vt:lpstr>
      <vt:lpstr>Outflow</vt:lpstr>
      <vt:lpstr>TotCost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2000-06-01T19:24:34Z</dcterms:created>
  <dcterms:modified xsi:type="dcterms:W3CDTF">2014-03-10T14:22:03Z</dcterms:modified>
</cp:coreProperties>
</file>